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vt.net\homedir\users\kjernald.jonas\Mina Dokument\5 - Projekt och områden\Indexrådet\"/>
    </mc:Choice>
  </mc:AlternateContent>
  <xr:revisionPtr revIDLastSave="0" documentId="13_ncr:1_{BD42CC46-C0F7-477A-8440-7967E77A9DD6}" xr6:coauthVersionLast="47" xr6:coauthVersionMax="47" xr10:uidLastSave="{00000000-0000-0000-0000-000000000000}"/>
  <bookViews>
    <workbookView xWindow="-120" yWindow="-120" windowWidth="51840" windowHeight="21240" activeTab="1" xr2:uid="{00000000-000D-0000-FFFF-FFFF00000000}"/>
  </bookViews>
  <sheets>
    <sheet name="Beskrivning kedjning" sheetId="4" r:id="rId1"/>
    <sheet name="1 Vid övergång till Indexkorg" sheetId="1" r:id="rId2"/>
    <sheet name="2 Uppdatering vid utbetalning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O9" i="2"/>
  <c r="O10" i="2"/>
  <c r="O11" i="2"/>
  <c r="O12" i="2"/>
  <c r="O8" i="2"/>
  <c r="O13" i="2" l="1"/>
  <c r="D9" i="2"/>
  <c r="D10" i="2"/>
  <c r="D11" i="2"/>
  <c r="D12" i="2"/>
  <c r="D8" i="2"/>
  <c r="D71" i="4"/>
  <c r="E71" i="4"/>
  <c r="F71" i="4"/>
  <c r="G71" i="4"/>
  <c r="H71" i="4"/>
  <c r="H72" i="4" s="1"/>
  <c r="I71" i="4"/>
  <c r="J71" i="4"/>
  <c r="K71" i="4"/>
  <c r="L71" i="4"/>
  <c r="C71" i="4"/>
  <c r="B71" i="4"/>
  <c r="H10" i="1" l="1"/>
  <c r="H11" i="1"/>
  <c r="H12" i="1"/>
  <c r="H13" i="1"/>
  <c r="H9" i="1"/>
  <c r="G72" i="4"/>
  <c r="F72" i="4" s="1"/>
  <c r="I72" i="4"/>
  <c r="J72" i="4" s="1"/>
  <c r="H70" i="4"/>
  <c r="G70" i="4"/>
  <c r="I70" i="4" l="1"/>
  <c r="K72" i="4"/>
  <c r="J70" i="4"/>
  <c r="E72" i="4"/>
  <c r="F70" i="4"/>
  <c r="D13" i="2"/>
  <c r="E14" i="1"/>
  <c r="D72" i="4" l="1"/>
  <c r="E70" i="4"/>
  <c r="L72" i="4"/>
  <c r="L70" i="4" s="1"/>
  <c r="K70" i="4"/>
  <c r="C72" i="4" l="1"/>
  <c r="D70" i="4"/>
  <c r="I10" i="1"/>
  <c r="I13" i="1"/>
  <c r="I12" i="1"/>
  <c r="I11" i="1"/>
  <c r="I9" i="1"/>
  <c r="E8" i="2"/>
  <c r="H8" i="2" l="1"/>
  <c r="P8" i="2"/>
  <c r="E9" i="2"/>
  <c r="B72" i="4"/>
  <c r="B70" i="4" s="1"/>
  <c r="C70" i="4"/>
  <c r="E11" i="2"/>
  <c r="E10" i="2"/>
  <c r="P10" i="2" s="1"/>
  <c r="E12" i="2"/>
  <c r="I14" i="1"/>
  <c r="H9" i="2" l="1"/>
  <c r="P9" i="2"/>
  <c r="T8" i="2"/>
  <c r="S8" i="2"/>
  <c r="H11" i="2"/>
  <c r="P11" i="2"/>
  <c r="H12" i="2"/>
  <c r="P12" i="2"/>
  <c r="H10" i="2"/>
  <c r="H13" i="2" l="1"/>
  <c r="E15" i="2" s="1"/>
  <c r="E19" i="2" s="1"/>
  <c r="E21" i="2" s="1"/>
  <c r="T11" i="2"/>
  <c r="S11" i="2"/>
  <c r="T12" i="2"/>
  <c r="S12" i="2"/>
  <c r="T10" i="2"/>
  <c r="S10" i="2"/>
  <c r="S9" i="2"/>
  <c r="T9" i="2"/>
  <c r="T13" i="2" l="1"/>
  <c r="S13" i="2"/>
  <c r="P15" i="2" l="1"/>
  <c r="P19" i="2" s="1"/>
  <c r="P21" i="2" s="1"/>
</calcChain>
</file>

<file path=xl/sharedStrings.xml><?xml version="1.0" encoding="utf-8"?>
<sst xmlns="http://schemas.openxmlformats.org/spreadsheetml/2006/main" count="85" uniqueCount="43">
  <si>
    <t>LCI</t>
  </si>
  <si>
    <t>KPI</t>
  </si>
  <si>
    <t>Vägt</t>
  </si>
  <si>
    <t>Förändring</t>
  </si>
  <si>
    <t>Vägd indexförändring</t>
  </si>
  <si>
    <t>Indexvärde</t>
  </si>
  <si>
    <t>Indexbelopp</t>
  </si>
  <si>
    <t>SEK</t>
  </si>
  <si>
    <t>Basvärde</t>
  </si>
  <si>
    <t>(Fiktiv Bas)</t>
  </si>
  <si>
    <t>Beräknad fiktiv bas</t>
  </si>
  <si>
    <t>Indexvärde vid byte</t>
  </si>
  <si>
    <t>Beräkning indexbelopp</t>
  </si>
  <si>
    <t>Index</t>
  </si>
  <si>
    <t>Andel</t>
  </si>
  <si>
    <t>Periodens</t>
  </si>
  <si>
    <t>Beräkning av fiktivt Basindex vid övergångång från Taxiindex till Indexkorg för serviceresor</t>
  </si>
  <si>
    <t>Övergång från Taxiindex till ny indexkorg för Serviceresor</t>
  </si>
  <si>
    <t>index a</t>
  </si>
  <si>
    <t xml:space="preserve">Index b </t>
  </si>
  <si>
    <t>Index b kedjad månad 7</t>
  </si>
  <si>
    <t>Index b</t>
  </si>
  <si>
    <t>Taxiindex</t>
  </si>
  <si>
    <t>Vikt</t>
  </si>
  <si>
    <t>Indexvärde avtalets Basmånad</t>
  </si>
  <si>
    <t>Avtalat pris Januari 2024</t>
  </si>
  <si>
    <t>Dagens pris</t>
  </si>
  <si>
    <t>Periodens indexförändring</t>
  </si>
  <si>
    <t>Vägt tidigare</t>
  </si>
  <si>
    <t>Prisjustering från föregående pris</t>
  </si>
  <si>
    <t>Prisjustering från pris januari 2024 (nytt baspris)</t>
  </si>
  <si>
    <t>Drivmedelskomponent</t>
  </si>
  <si>
    <t>Nuvarande</t>
  </si>
  <si>
    <t>Ny period</t>
  </si>
  <si>
    <t>Nytt pris</t>
  </si>
  <si>
    <t xml:space="preserve"> Förändring med fiktiv bas (kontroll)</t>
  </si>
  <si>
    <t>Förskjutning</t>
  </si>
  <si>
    <t>2 kvartal</t>
  </si>
  <si>
    <t>-</t>
  </si>
  <si>
    <t>ITPI 29-30</t>
  </si>
  <si>
    <t>2 mån</t>
  </si>
  <si>
    <t xml:space="preserve">STIBOR + 3 </t>
  </si>
  <si>
    <t>1 mån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</si>
</sst>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%"/>
  </numFmts>
  <fonts count="14" x14ac:knownFonts="1">
    <font>
      <sz val="10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b/>
      <sz val="18"/>
      <name val="Arial"/>
      <family val="2"/>
      <scheme val="major"/>
    </font>
    <font>
      <b/>
      <sz val="15"/>
      <name val="Times New Roman"/>
      <family val="2"/>
      <scheme val="minor"/>
    </font>
    <font>
      <b/>
      <sz val="13"/>
      <name val="Times New Roman"/>
      <family val="2"/>
      <scheme val="minor"/>
    </font>
    <font>
      <b/>
      <sz val="11"/>
      <name val="Times New Roman"/>
      <family val="2"/>
      <scheme val="minor"/>
    </font>
    <font>
      <sz val="10"/>
      <color theme="1"/>
      <name val="Times New Roman"/>
      <family val="2"/>
      <scheme val="minor"/>
    </font>
    <font>
      <b/>
      <sz val="10"/>
      <color theme="1"/>
      <name val="Times New Roman"/>
      <family val="1"/>
      <scheme val="minor"/>
    </font>
    <font>
      <b/>
      <sz val="16"/>
      <color theme="1"/>
      <name val="Times New Roman"/>
      <family val="1"/>
      <scheme val="minor"/>
    </font>
    <font>
      <i/>
      <sz val="10"/>
      <color theme="1"/>
      <name val="Times New Roman"/>
      <family val="1"/>
      <scheme val="minor"/>
    </font>
    <font>
      <sz val="11"/>
      <color indexed="8"/>
      <name val="Times New Roman"/>
      <family val="2"/>
      <scheme val="minor"/>
    </font>
    <font>
      <sz val="10"/>
      <color rgb="FFFF0000"/>
      <name val="Times New Roman"/>
      <family val="2"/>
      <scheme val="minor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3" applyNumberFormat="0" applyFill="0" applyAlignment="0" applyProtection="0"/>
    <xf numFmtId="9" fontId="7" fillId="0" borderId="0" applyFont="0" applyFill="0" applyBorder="0" applyAlignment="0" applyProtection="0"/>
    <xf numFmtId="0" fontId="11" fillId="0" borderId="0"/>
    <xf numFmtId="0" fontId="1" fillId="0" borderId="0"/>
  </cellStyleXfs>
  <cellXfs count="51">
    <xf numFmtId="0" fontId="0" fillId="0" borderId="0" xfId="0"/>
    <xf numFmtId="9" fontId="0" fillId="0" borderId="0" xfId="0" applyNumberFormat="1"/>
    <xf numFmtId="3" fontId="0" fillId="0" borderId="0" xfId="0" applyNumberFormat="1"/>
    <xf numFmtId="2" fontId="8" fillId="0" borderId="0" xfId="0" applyNumberFormat="1" applyFont="1"/>
    <xf numFmtId="164" fontId="0" fillId="0" borderId="0" xfId="0" applyNumberFormat="1"/>
    <xf numFmtId="0" fontId="0" fillId="0" borderId="4" xfId="0" applyBorder="1"/>
    <xf numFmtId="0" fontId="0" fillId="0" borderId="4" xfId="0" applyBorder="1" applyAlignment="1">
      <alignment wrapText="1"/>
    </xf>
    <xf numFmtId="0" fontId="9" fillId="0" borderId="0" xfId="0" applyFont="1"/>
    <xf numFmtId="0" fontId="8" fillId="0" borderId="4" xfId="0" applyFont="1" applyBorder="1" applyAlignment="1">
      <alignment wrapText="1"/>
    </xf>
    <xf numFmtId="2" fontId="8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10" fillId="0" borderId="4" xfId="0" applyFont="1" applyBorder="1" applyAlignment="1">
      <alignment wrapText="1"/>
    </xf>
    <xf numFmtId="165" fontId="10" fillId="0" borderId="0" xfId="0" applyNumberFormat="1" applyFont="1"/>
    <xf numFmtId="165" fontId="10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0" fillId="0" borderId="7" xfId="0" applyBorder="1"/>
    <xf numFmtId="10" fontId="0" fillId="0" borderId="7" xfId="7" applyNumberFormat="1" applyFont="1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/>
    <xf numFmtId="4" fontId="0" fillId="0" borderId="0" xfId="0" applyNumberFormat="1"/>
    <xf numFmtId="0" fontId="0" fillId="0" borderId="0" xfId="0" applyAlignment="1">
      <alignment vertical="top"/>
    </xf>
    <xf numFmtId="166" fontId="0" fillId="0" borderId="0" xfId="0" applyNumberFormat="1"/>
    <xf numFmtId="166" fontId="0" fillId="0" borderId="4" xfId="0" applyNumberFormat="1" applyBorder="1"/>
    <xf numFmtId="0" fontId="13" fillId="0" borderId="0" xfId="0" applyFont="1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2" fillId="2" borderId="0" xfId="0" applyFont="1" applyFill="1" applyProtection="1">
      <protection hidden="1"/>
    </xf>
    <xf numFmtId="0" fontId="10" fillId="0" borderId="4" xfId="0" applyFont="1" applyBorder="1"/>
    <xf numFmtId="0" fontId="0" fillId="0" borderId="8" xfId="0" applyBorder="1"/>
    <xf numFmtId="166" fontId="0" fillId="0" borderId="8" xfId="0" applyNumberFormat="1" applyBorder="1"/>
    <xf numFmtId="2" fontId="0" fillId="0" borderId="8" xfId="0" applyNumberFormat="1" applyBorder="1"/>
    <xf numFmtId="165" fontId="0" fillId="0" borderId="8" xfId="0" applyNumberFormat="1" applyBorder="1"/>
    <xf numFmtId="4" fontId="0" fillId="0" borderId="7" xfId="0" applyNumberFormat="1" applyBorder="1"/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8" fillId="0" borderId="0" xfId="0" applyFont="1"/>
    <xf numFmtId="0" fontId="0" fillId="4" borderId="0" xfId="0" applyFill="1" applyProtection="1">
      <protection locked="0"/>
    </xf>
    <xf numFmtId="2" fontId="0" fillId="0" borderId="0" xfId="0" applyNumberFormat="1" applyProtection="1">
      <protection locked="0"/>
    </xf>
    <xf numFmtId="2" fontId="0" fillId="0" borderId="8" xfId="0" applyNumberFormat="1" applyBorder="1" applyProtection="1">
      <protection locked="0"/>
    </xf>
    <xf numFmtId="10" fontId="0" fillId="0" borderId="0" xfId="7" applyNumberFormat="1" applyFont="1" applyBorder="1"/>
    <xf numFmtId="0" fontId="0" fillId="0" borderId="0" xfId="0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quotePrefix="1"/>
  </cellXfs>
  <cellStyles count="10">
    <cellStyle name="Normal" xfId="0" builtinId="0" customBuiltin="1"/>
    <cellStyle name="Normal 2" xfId="8" xr:uid="{EBD00326-0357-49D7-B0D9-56A7D8771AD0}"/>
    <cellStyle name="Normal 3" xfId="9" xr:uid="{BA087422-50C7-4118-A7A4-A29C50DAC35B}"/>
    <cellStyle name="Procent" xfId="7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1 Index a och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'Beskrivning kedjning'!$A$64</c:f>
              <c:strCache>
                <c:ptCount val="1"/>
                <c:pt idx="0">
                  <c:v>index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'Beskrivning kedjning'!$B$63:$L$63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'Beskrivning kedjning'!$B$64:$L$64</c:f>
              <c:numCache>
                <c:formatCode>General</c:formatCode>
                <c:ptCount val="11"/>
                <c:pt idx="0">
                  <c:v>20</c:v>
                </c:pt>
                <c:pt idx="1">
                  <c:v>23</c:v>
                </c:pt>
                <c:pt idx="2">
                  <c:v>24</c:v>
                </c:pt>
                <c:pt idx="3">
                  <c:v>23</c:v>
                </c:pt>
                <c:pt idx="4">
                  <c:v>26</c:v>
                </c:pt>
                <c:pt idx="5">
                  <c:v>24</c:v>
                </c:pt>
                <c:pt idx="6">
                  <c:v>28</c:v>
                </c:pt>
                <c:pt idx="7">
                  <c:v>29</c:v>
                </c:pt>
                <c:pt idx="8">
                  <c:v>28</c:v>
                </c:pt>
                <c:pt idx="9">
                  <c:v>33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6-4B19-A288-3742FA1DED66}"/>
            </c:ext>
          </c:extLst>
        </c:ser>
        <c:ser>
          <c:idx val="1"/>
          <c:order val="1"/>
          <c:tx>
            <c:strRef>
              <c:f>'Beskrivning kedjning'!$A$65</c:f>
              <c:strCache>
                <c:ptCount val="1"/>
                <c:pt idx="0">
                  <c:v>Index b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'Beskrivning kedjning'!$B$63:$L$63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'Beskrivning kedjning'!$B$65:$L$65</c:f>
              <c:numCache>
                <c:formatCode>General</c:formatCode>
                <c:ptCount val="11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36</c:v>
                </c:pt>
                <c:pt idx="9">
                  <c:v>38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6-4B19-A288-3742FA1DE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47392"/>
        <c:axId val="1047398288"/>
      </c:lineChart>
      <c:catAx>
        <c:axId val="105164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7398288"/>
        <c:crosses val="autoZero"/>
        <c:auto val="1"/>
        <c:lblAlgn val="ctr"/>
        <c:lblOffset val="100"/>
        <c:noMultiLvlLbl val="0"/>
      </c:catAx>
      <c:valAx>
        <c:axId val="104739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5164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 Index a och b kedjade månad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'Beskrivning kedjning'!$A$69</c:f>
              <c:strCache>
                <c:ptCount val="1"/>
                <c:pt idx="0">
                  <c:v>index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'Beskrivning kedjning'!$B$68:$L$68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'Beskrivning kedjning'!$B$69:$L$69</c:f>
              <c:numCache>
                <c:formatCode>General</c:formatCode>
                <c:ptCount val="11"/>
                <c:pt idx="0">
                  <c:v>20</c:v>
                </c:pt>
                <c:pt idx="1">
                  <c:v>23</c:v>
                </c:pt>
                <c:pt idx="2">
                  <c:v>24</c:v>
                </c:pt>
                <c:pt idx="3">
                  <c:v>23</c:v>
                </c:pt>
                <c:pt idx="4">
                  <c:v>26</c:v>
                </c:pt>
                <c:pt idx="5">
                  <c:v>24</c:v>
                </c:pt>
                <c:pt idx="6">
                  <c:v>28</c:v>
                </c:pt>
                <c:pt idx="7">
                  <c:v>29</c:v>
                </c:pt>
                <c:pt idx="8">
                  <c:v>28</c:v>
                </c:pt>
                <c:pt idx="9">
                  <c:v>33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B-4A83-8163-9A1BC5D9489A}"/>
            </c:ext>
          </c:extLst>
        </c:ser>
        <c:ser>
          <c:idx val="1"/>
          <c:order val="1"/>
          <c:tx>
            <c:strRef>
              <c:f>'Beskrivning kedjning'!$A$70</c:f>
              <c:strCache>
                <c:ptCount val="1"/>
                <c:pt idx="0">
                  <c:v>Index b kedjad månad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'Beskrivning kedjning'!$B$68:$L$68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'Beskrivning kedjning'!$B$70:$L$70</c:f>
              <c:numCache>
                <c:formatCode>General</c:formatCode>
                <c:ptCount val="11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B-4A83-8163-9A1BC5D9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51232"/>
        <c:axId val="1047409696"/>
      </c:lineChart>
      <c:catAx>
        <c:axId val="10516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7409696"/>
        <c:crosses val="autoZero"/>
        <c:auto val="1"/>
        <c:lblAlgn val="ctr"/>
        <c:lblOffset val="100"/>
        <c:noMultiLvlLbl val="0"/>
      </c:catAx>
      <c:valAx>
        <c:axId val="10474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5165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3 Index i avtal a sedan kedjad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'Beskrivning kedjning'!$A$59</c:f>
              <c:strCache>
                <c:ptCount val="1"/>
                <c:pt idx="0">
                  <c:v>index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'Beskrivning kedjning'!$B$58:$L$58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'Beskrivning kedjning'!$B$59:$L$59</c:f>
              <c:numCache>
                <c:formatCode>General</c:formatCode>
                <c:ptCount val="11"/>
                <c:pt idx="0">
                  <c:v>20</c:v>
                </c:pt>
                <c:pt idx="1">
                  <c:v>23</c:v>
                </c:pt>
                <c:pt idx="2">
                  <c:v>24</c:v>
                </c:pt>
                <c:pt idx="3">
                  <c:v>23</c:v>
                </c:pt>
                <c:pt idx="4">
                  <c:v>26</c:v>
                </c:pt>
                <c:pt idx="5">
                  <c:v>24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4-40E2-8CBD-6E041705CC73}"/>
            </c:ext>
          </c:extLst>
        </c:ser>
        <c:ser>
          <c:idx val="1"/>
          <c:order val="1"/>
          <c:tx>
            <c:strRef>
              <c:f>'Beskrivning kedjning'!$A$60</c:f>
              <c:strCache>
                <c:ptCount val="1"/>
                <c:pt idx="0">
                  <c:v>Index b kedjad månad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'Beskrivning kedjning'!$B$58:$L$58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'Beskrivning kedjning'!$B$60:$L$60</c:f>
              <c:numCache>
                <c:formatCode>General</c:formatCode>
                <c:ptCount val="11"/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4-40E2-8CBD-6E041705C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2443120"/>
        <c:axId val="1052716112"/>
      </c:lineChart>
      <c:catAx>
        <c:axId val="105244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52716112"/>
        <c:crosses val="autoZero"/>
        <c:auto val="1"/>
        <c:lblAlgn val="ctr"/>
        <c:lblOffset val="100"/>
        <c:noMultiLvlLbl val="0"/>
      </c:catAx>
      <c:valAx>
        <c:axId val="105271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5244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114157</xdr:colOff>
      <xdr:row>25</xdr:row>
      <xdr:rowOff>68580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416CA28-9DF0-BB42-2AD8-1E2605B3B9CD}"/>
            </a:ext>
          </a:extLst>
        </xdr:cNvPr>
        <xdr:cNvSpPr txBox="1"/>
      </xdr:nvSpPr>
      <xdr:spPr>
        <a:xfrm>
          <a:off x="0" y="328202"/>
          <a:ext cx="5122809" cy="3842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/>
            <a:t>Bakgrunder till detta verktyg är att Taxiindex kommer sluta tas fram från 2026, vilket innebär att man då i befintliga avtal behöver byta index från Taxiindex till att börja använda den rekommenderade indexkorgen för serviceresor. Indexkorgen består av 5 komponenter som speglar de olika kostnadskomponenter som påverkar kostnadsutvecklingen i ett trafikavtal.</a:t>
          </a:r>
        </a:p>
        <a:p>
          <a:endParaRPr lang="sv-SE" sz="1200"/>
        </a:p>
        <a:p>
          <a:r>
            <a:rPr lang="sv-SE" sz="1200"/>
            <a:t>Principen för övergången är att den skall ske genom en så kallad kedjning. Kedjning innebär att man genom att</a:t>
          </a:r>
          <a:r>
            <a:rPr lang="sv-SE" sz="1200" baseline="0"/>
            <a:t> använda fiktiva basvärden i den nya indexkorgen säkerställer en neutral övergång. Det innebär att man i övergångsmånaden justerar utvecklingen i den nya indexkorgen så utvecklingen blir densamma i övergångsmånaden som utvecklingen i tidigare använt index.</a:t>
          </a:r>
        </a:p>
        <a:p>
          <a:endParaRPr lang="sv-SE" sz="1200" baseline="0"/>
        </a:p>
        <a:p>
          <a:r>
            <a:rPr lang="sv-SE" sz="1200" baseline="0"/>
            <a:t>Det kommer innebära att man t o m övergångsmånaden förjer utvecklingen för det gamla indexet och att man för resterande del av avtalet förljer hur den nya indexkorgen utvecklas jämfört med övergångsmånaden</a:t>
          </a:r>
        </a:p>
        <a:p>
          <a:r>
            <a:rPr lang="sv-SE" sz="1200" baseline="0"/>
            <a:t>Diagramen till höger visar en övergång från index a till index b. Diagrammen visar </a:t>
          </a:r>
        </a:p>
        <a:p>
          <a:r>
            <a:rPr lang="sv-SE" sz="1200" baseline="0"/>
            <a:t>1 respektive index faktiska värden och utveckling, </a:t>
          </a:r>
        </a:p>
        <a:p>
          <a:r>
            <a:rPr lang="sv-SE" sz="1200" baseline="0"/>
            <a:t>2 respektive index värde och utveckling efter kedjning </a:t>
          </a:r>
        </a:p>
        <a:p>
          <a:r>
            <a:rPr lang="sv-SE" sz="1200" baseline="0"/>
            <a:t>3 hur indexvärden och utveckling påverkar aktuellt avtalet.</a:t>
          </a:r>
          <a:endParaRPr lang="sv-SE" sz="1200"/>
        </a:p>
      </xdr:txBody>
    </xdr:sp>
    <xdr:clientData/>
  </xdr:twoCellAnchor>
  <xdr:twoCellAnchor>
    <xdr:from>
      <xdr:col>9</xdr:col>
      <xdr:colOff>570687</xdr:colOff>
      <xdr:row>0</xdr:row>
      <xdr:rowOff>123175</xdr:rowOff>
    </xdr:from>
    <xdr:to>
      <xdr:col>17</xdr:col>
      <xdr:colOff>282007</xdr:colOff>
      <xdr:row>16</xdr:row>
      <xdr:rowOff>108384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1EC1423-9BE8-A626-8D2F-699FD553E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535410</xdr:colOff>
      <xdr:row>0</xdr:row>
      <xdr:rowOff>117766</xdr:rowOff>
    </xdr:from>
    <xdr:to>
      <xdr:col>25</xdr:col>
      <xdr:colOff>243582</xdr:colOff>
      <xdr:row>16</xdr:row>
      <xdr:rowOff>102974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D301D35-1338-53E1-239D-EDD5ED018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557002</xdr:colOff>
      <xdr:row>17</xdr:row>
      <xdr:rowOff>34248</xdr:rowOff>
    </xdr:from>
    <xdr:to>
      <xdr:col>17</xdr:col>
      <xdr:colOff>265416</xdr:colOff>
      <xdr:row>32</xdr:row>
      <xdr:rowOff>162676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602F6FE-3A2B-1F65-CEE7-6232D9B3A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132183</xdr:colOff>
      <xdr:row>18</xdr:row>
      <xdr:rowOff>0</xdr:rowOff>
    </xdr:from>
    <xdr:to>
      <xdr:col>8</xdr:col>
      <xdr:colOff>819185</xdr:colOff>
      <xdr:row>34</xdr:row>
      <xdr:rowOff>115845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12A6D870-2164-B80E-198C-9F5C42CA9272}"/>
            </a:ext>
          </a:extLst>
        </xdr:cNvPr>
        <xdr:cNvSpPr txBox="1"/>
      </xdr:nvSpPr>
      <xdr:spPr>
        <a:xfrm>
          <a:off x="1345163" y="3864429"/>
          <a:ext cx="5741083" cy="2852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Denna mall används för att beräkna fiktiva basvärden i indexkorgen för att säkerställa en neutral övergång från Taxiindex till indexkorg för serviceresor.</a:t>
          </a:r>
        </a:p>
        <a:p>
          <a:endParaRPr lang="sv-SE" sz="1100"/>
        </a:p>
        <a:p>
          <a:pPr marL="228600" indent="-228600">
            <a:buFont typeface="+mj-lt"/>
            <a:buAutoNum type="arabicPeriod"/>
          </a:pPr>
          <a:r>
            <a:rPr lang="sv-SE" sz="1100" baseline="0"/>
            <a:t>Fyll  i Indexvärden för Taxiindex samt de index som ingår i indexkorgen för den månad där byte av index skall ske (ta hänsyn till förskjutning). (G:6 samt G:9-G:13)</a:t>
          </a:r>
        </a:p>
        <a:p>
          <a:pPr marL="228600" indent="-228600">
            <a:buFont typeface="+mj-lt"/>
            <a:buAutoNum type="arabicPeriod"/>
          </a:pPr>
          <a:r>
            <a:rPr lang="sv-SE" sz="1100" baseline="0"/>
            <a:t>Nu beräknas automatiskt de fiktiva basvärden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(H:9-H:13) som ger </a:t>
          </a:r>
          <a:r>
            <a:rPr lang="sv-SE" sz="1100" baseline="0"/>
            <a:t>samma utveckling på indexkorgen som på Taxiindex t o m övergångsmånaden. Beräkningen görs med hjälp av kvoten mellan utvecklingen för taxiindex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till och med övergångsmånaden </a:t>
          </a:r>
          <a:r>
            <a:rPr lang="sv-SE" sz="1100" baseline="0"/>
            <a:t>och utvecklingen av indexkorgen till och med övergångsmånaden.  </a:t>
          </a:r>
        </a:p>
        <a:p>
          <a:pPr marL="228600" indent="-228600">
            <a:buFont typeface="+mj-lt"/>
            <a:buAutoNum type="arabicPeriod"/>
          </a:pPr>
          <a:r>
            <a:rPr lang="sv-SE" sz="1100" baseline="0"/>
            <a:t>Som en kontroll görs sedan en automatiskt en beräkning av utvecklingen av indexkorgen från de fiktiva basvärdena till indexvärdena vid övergången (I:14). Denna kan jämföras med utvecklingen av Taxiindex samma period (H:6)</a:t>
          </a:r>
        </a:p>
        <a:p>
          <a:pPr marL="228600" indent="-228600">
            <a:buFont typeface="+mj-lt"/>
            <a:buAutoNum type="arabicPeriod"/>
          </a:pPr>
          <a:r>
            <a:rPr lang="sv-SE" sz="1100" baseline="0"/>
            <a:t>De beräknade fiktiva Basvärdena i indexkorgen används sedan för beräkning av kommande utbetalningar i flik 2.</a:t>
          </a:r>
          <a:endParaRPr lang="sv-SE" sz="1100"/>
        </a:p>
      </xdr:txBody>
    </xdr:sp>
    <xdr:clientData/>
  </xdr:twoCellAnchor>
  <xdr:twoCellAnchor>
    <xdr:from>
      <xdr:col>8</xdr:col>
      <xdr:colOff>573484</xdr:colOff>
      <xdr:row>4</xdr:row>
      <xdr:rowOff>325902</xdr:rowOff>
    </xdr:from>
    <xdr:to>
      <xdr:col>11</xdr:col>
      <xdr:colOff>506500</xdr:colOff>
      <xdr:row>7</xdr:row>
      <xdr:rowOff>152056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F7EFAF3-E850-68C3-96C8-7278A1939270}"/>
            </a:ext>
          </a:extLst>
        </xdr:cNvPr>
        <xdr:cNvSpPr txBox="1"/>
      </xdr:nvSpPr>
      <xdr:spPr>
        <a:xfrm rot="1615406">
          <a:off x="6521749" y="1074295"/>
          <a:ext cx="2411460" cy="642582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/>
            <a:t>Indexvärden skall uppdateras för aktuell bytesperiod Nu är ett exempel ifyllt med</a:t>
          </a:r>
          <a:r>
            <a:rPr lang="sv-SE" sz="1100" baseline="0"/>
            <a:t> värden för </a:t>
          </a:r>
          <a:r>
            <a:rPr lang="sv-SE" sz="1100"/>
            <a:t>juli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575310</xdr:colOff>
      <xdr:row>23</xdr:row>
      <xdr:rowOff>63500</xdr:rowOff>
    </xdr:from>
    <xdr:to>
      <xdr:col>9</xdr:col>
      <xdr:colOff>119109</xdr:colOff>
      <xdr:row>31</xdr:row>
      <xdr:rowOff>158218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E9D4BDB-473E-4CF6-8F62-5E4EE70029D1}"/>
            </a:ext>
          </a:extLst>
        </xdr:cNvPr>
        <xdr:cNvSpPr txBox="1"/>
      </xdr:nvSpPr>
      <xdr:spPr>
        <a:xfrm>
          <a:off x="575310" y="4025900"/>
          <a:ext cx="4992099" cy="1435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Denna mall kan användas för att beräkna indexbelopp vid utbetalning av avtalsersättning under avtalstiden efter</a:t>
          </a:r>
          <a:r>
            <a:rPr lang="sv-SE" sz="1100" baseline="0"/>
            <a:t> övergången till indexkorg för serviceresor. Vid beräkning från grundpris (januari 2024).</a:t>
          </a:r>
          <a:endParaRPr lang="sv-SE" sz="1100"/>
        </a:p>
        <a:p>
          <a:endParaRPr lang="sv-SE" sz="1100"/>
        </a:p>
        <a:p>
          <a:pPr marL="228600" indent="-228600">
            <a:buFont typeface="+mj-lt"/>
            <a:buAutoNum type="arabicPeriod"/>
          </a:pPr>
          <a:r>
            <a:rPr lang="sv-SE" sz="1100" baseline="0"/>
            <a:t>Fyll i Indexvärden för de index som ingår i indexkorgen för den nya perioden (ta hänsyn till förskjutning). (F:8-F:12)</a:t>
          </a:r>
        </a:p>
        <a:p>
          <a:pPr marL="228600" indent="-228600">
            <a:buFont typeface="+mj-lt"/>
            <a:buAutoNum type="arabicPeriod"/>
          </a:pPr>
          <a:r>
            <a:rPr lang="sv-SE" sz="1100" baseline="0"/>
            <a:t>Fyll i avtalat pris januari 2024 (D:17)</a:t>
          </a:r>
        </a:p>
        <a:p>
          <a:pPr marL="228600" indent="-228600">
            <a:buFont typeface="+mj-lt"/>
            <a:buAutoNum type="arabicPeriod"/>
          </a:pPr>
          <a:r>
            <a:rPr lang="sv-SE" sz="1100" baseline="0"/>
            <a:t>Nu beräknas automatiskt indexbeloppet samt nytt pris.</a:t>
          </a:r>
          <a:endParaRPr lang="sv-SE" sz="1100"/>
        </a:p>
      </xdr:txBody>
    </xdr:sp>
    <xdr:clientData/>
  </xdr:twoCellAnchor>
  <xdr:twoCellAnchor>
    <xdr:from>
      <xdr:col>11</xdr:col>
      <xdr:colOff>575310</xdr:colOff>
      <xdr:row>23</xdr:row>
      <xdr:rowOff>63500</xdr:rowOff>
    </xdr:from>
    <xdr:to>
      <xdr:col>20</xdr:col>
      <xdr:colOff>119109</xdr:colOff>
      <xdr:row>35</xdr:row>
      <xdr:rowOff>152400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F0C31356-3698-461E-9FE1-A3FC8D0A8920}"/>
            </a:ext>
          </a:extLst>
        </xdr:cNvPr>
        <xdr:cNvSpPr txBox="1"/>
      </xdr:nvSpPr>
      <xdr:spPr>
        <a:xfrm>
          <a:off x="7242810" y="4025900"/>
          <a:ext cx="4420599" cy="210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Denna mall kan användas för att beräkna indexbelopp vid utbetalning av avtalsersättning under avtalstiden efter</a:t>
          </a:r>
          <a:r>
            <a:rPr lang="sv-SE" sz="1100" baseline="0"/>
            <a:t> övergången till indexkorg för serviceresor. Vid beräkning från tidigare pris.</a:t>
          </a:r>
          <a:endParaRPr lang="sv-SE" sz="1100"/>
        </a:p>
        <a:p>
          <a:endParaRPr lang="sv-SE" sz="1100"/>
        </a:p>
        <a:p>
          <a:pPr marL="228600" indent="-228600">
            <a:buFont typeface="+mj-lt"/>
            <a:buAutoNum type="arabicPeriod"/>
          </a:pPr>
          <a:r>
            <a:rPr lang="sv-SE" sz="1100" baseline="0"/>
            <a:t>Fyll i Indexvärden för de index som ingår i indexkorgen för nuvarande period (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hänsyn till förskjutning)</a:t>
          </a:r>
          <a:r>
            <a:rPr lang="sv-SE" sz="1100" baseline="0"/>
            <a:t>. (O:8-O:12)</a:t>
          </a: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 Indexvärden för de index som ingår i indexkorgen för den nya perioden (ta hänsyn till förskjutning). (P:8-P:12)</a:t>
          </a:r>
          <a:endParaRPr lang="sv-SE" sz="1100">
            <a:effectLst/>
          </a:endParaRPr>
        </a:p>
        <a:p>
          <a:pPr marL="228600" indent="-228600">
            <a:buFont typeface="+mj-lt"/>
            <a:buAutoNum type="arabicPeriod"/>
          </a:pPr>
          <a:r>
            <a:rPr lang="sv-SE" sz="1100" baseline="0"/>
            <a:t>Fyll i Nuvarande pris (N:17)</a:t>
          </a:r>
        </a:p>
        <a:p>
          <a:pPr marL="228600" indent="-228600">
            <a:buFont typeface="+mj-lt"/>
            <a:buAutoNum type="arabicPeriod"/>
          </a:pPr>
          <a:r>
            <a:rPr lang="sv-SE" sz="1100" baseline="0"/>
            <a:t>Nu beräknas automatiskt indexbeloppet samt nytt pris.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Västtrafik">
  <a:themeElements>
    <a:clrScheme name="Västtrafik">
      <a:dk1>
        <a:sysClr val="windowText" lastClr="000000"/>
      </a:dk1>
      <a:lt1>
        <a:sysClr val="window" lastClr="FFFFFF"/>
      </a:lt1>
      <a:dk2>
        <a:srgbClr val="00AAEB"/>
      </a:dk2>
      <a:lt2>
        <a:srgbClr val="FFFFFF"/>
      </a:lt2>
      <a:accent1>
        <a:srgbClr val="00AAEB"/>
      </a:accent1>
      <a:accent2>
        <a:srgbClr val="50B746"/>
      </a:accent2>
      <a:accent3>
        <a:srgbClr val="3C4650"/>
      </a:accent3>
      <a:accent4>
        <a:srgbClr val="FCDF64"/>
      </a:accent4>
      <a:accent5>
        <a:srgbClr val="F5781E"/>
      </a:accent5>
      <a:accent6>
        <a:srgbClr val="00394D"/>
      </a:accent6>
      <a:hlink>
        <a:srgbClr val="0563C1"/>
      </a:hlink>
      <a:folHlink>
        <a:srgbClr val="954F72"/>
      </a:folHlink>
    </a:clrScheme>
    <a:fontScheme name="Västtrafik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802F-C72F-415D-AF77-641F690AB217}">
  <dimension ref="A1:L72"/>
  <sheetViews>
    <sheetView showGridLines="0" zoomScale="89" zoomScaleNormal="89" workbookViewId="0">
      <selection activeCell="F35" sqref="F35"/>
    </sheetView>
  </sheetViews>
  <sheetFormatPr defaultRowHeight="12.75" x14ac:dyDescent="0.2"/>
  <sheetData>
    <row r="1" spans="1:7" ht="15" x14ac:dyDescent="0.2">
      <c r="A1" s="26" t="s">
        <v>17</v>
      </c>
    </row>
    <row r="3" spans="1:7" x14ac:dyDescent="0.2">
      <c r="A3" s="23"/>
      <c r="B3" s="23"/>
      <c r="C3" s="23"/>
      <c r="D3" s="23"/>
      <c r="E3" s="23"/>
      <c r="F3" s="23"/>
      <c r="G3" s="23"/>
    </row>
    <row r="4" spans="1:7" x14ac:dyDescent="0.2">
      <c r="A4" s="23"/>
      <c r="B4" s="23"/>
      <c r="C4" s="23"/>
      <c r="D4" s="23"/>
      <c r="E4" s="23"/>
      <c r="F4" s="23"/>
      <c r="G4" s="23"/>
    </row>
    <row r="5" spans="1:7" x14ac:dyDescent="0.2">
      <c r="A5" s="23"/>
      <c r="B5" s="23"/>
      <c r="C5" s="23"/>
      <c r="D5" s="23"/>
      <c r="E5" s="23"/>
      <c r="F5" s="23"/>
      <c r="G5" s="23"/>
    </row>
    <row r="6" spans="1:7" x14ac:dyDescent="0.2">
      <c r="A6" s="23"/>
      <c r="B6" s="23"/>
      <c r="C6" s="23"/>
      <c r="D6" s="23"/>
      <c r="E6" s="23"/>
      <c r="F6" s="23"/>
      <c r="G6" s="23"/>
    </row>
    <row r="7" spans="1:7" x14ac:dyDescent="0.2">
      <c r="A7" s="23"/>
      <c r="B7" s="23"/>
      <c r="C7" s="23"/>
      <c r="D7" s="23"/>
      <c r="E7" s="23"/>
      <c r="F7" s="23"/>
      <c r="G7" s="23"/>
    </row>
    <row r="8" spans="1:7" x14ac:dyDescent="0.2">
      <c r="A8" s="23"/>
      <c r="B8" s="23"/>
      <c r="C8" s="23"/>
      <c r="D8" s="23"/>
      <c r="E8" s="23"/>
      <c r="F8" s="23"/>
      <c r="G8" s="23"/>
    </row>
    <row r="9" spans="1:7" x14ac:dyDescent="0.2">
      <c r="A9" s="23"/>
      <c r="B9" s="23"/>
      <c r="C9" s="23"/>
      <c r="D9" s="23"/>
      <c r="E9" s="23"/>
      <c r="F9" s="23"/>
      <c r="G9" s="23"/>
    </row>
    <row r="10" spans="1:7" x14ac:dyDescent="0.2">
      <c r="A10" s="23"/>
      <c r="B10" s="23"/>
      <c r="C10" s="23"/>
      <c r="D10" s="23"/>
      <c r="E10" s="23"/>
      <c r="F10" s="23"/>
      <c r="G10" s="23"/>
    </row>
    <row r="11" spans="1:7" x14ac:dyDescent="0.2">
      <c r="A11" s="23"/>
      <c r="B11" s="23"/>
      <c r="C11" s="23"/>
      <c r="D11" s="23"/>
      <c r="E11" s="23"/>
      <c r="F11" s="23"/>
      <c r="G11" s="23"/>
    </row>
    <row r="12" spans="1:7" x14ac:dyDescent="0.2">
      <c r="A12" s="23"/>
      <c r="B12" s="23"/>
      <c r="C12" s="23"/>
      <c r="D12" s="23"/>
      <c r="E12" s="23"/>
      <c r="F12" s="23"/>
      <c r="G12" s="23"/>
    </row>
    <row r="13" spans="1:7" x14ac:dyDescent="0.2">
      <c r="A13" s="23"/>
      <c r="B13" s="23"/>
      <c r="C13" s="23"/>
      <c r="D13" s="23"/>
      <c r="E13" s="23"/>
      <c r="F13" s="23"/>
      <c r="G13" s="23"/>
    </row>
    <row r="14" spans="1:7" x14ac:dyDescent="0.2">
      <c r="A14" s="23"/>
      <c r="B14" s="23"/>
      <c r="C14" s="23"/>
      <c r="D14" s="23"/>
      <c r="E14" s="23"/>
      <c r="F14" s="23"/>
      <c r="G14" s="23"/>
    </row>
    <row r="15" spans="1:7" x14ac:dyDescent="0.2">
      <c r="A15" s="23"/>
      <c r="B15" s="23"/>
      <c r="C15" s="23"/>
      <c r="D15" s="23"/>
      <c r="E15" s="23"/>
      <c r="F15" s="23"/>
      <c r="G15" s="23"/>
    </row>
    <row r="58" spans="1:12" x14ac:dyDescent="0.2">
      <c r="A58" s="27"/>
      <c r="B58" s="27">
        <v>1</v>
      </c>
      <c r="C58" s="27">
        <v>2</v>
      </c>
      <c r="D58" s="27">
        <v>3</v>
      </c>
      <c r="E58" s="27">
        <v>4</v>
      </c>
      <c r="F58" s="27">
        <v>5</v>
      </c>
      <c r="G58" s="27">
        <v>6</v>
      </c>
      <c r="H58" s="27">
        <v>7</v>
      </c>
      <c r="I58" s="27">
        <v>8</v>
      </c>
      <c r="J58" s="27">
        <v>9</v>
      </c>
      <c r="K58" s="27">
        <v>10</v>
      </c>
      <c r="L58" s="27">
        <v>11</v>
      </c>
    </row>
    <row r="59" spans="1:12" x14ac:dyDescent="0.2">
      <c r="A59" s="27" t="s">
        <v>18</v>
      </c>
      <c r="B59" s="27">
        <v>20</v>
      </c>
      <c r="C59" s="27">
        <v>23</v>
      </c>
      <c r="D59" s="27">
        <v>24</v>
      </c>
      <c r="E59" s="27">
        <v>23</v>
      </c>
      <c r="F59" s="27">
        <v>26</v>
      </c>
      <c r="G59" s="27">
        <v>24</v>
      </c>
      <c r="H59" s="27">
        <v>28</v>
      </c>
      <c r="I59" s="27"/>
      <c r="J59" s="27"/>
      <c r="K59" s="27"/>
      <c r="L59" s="27"/>
    </row>
    <row r="60" spans="1:12" x14ac:dyDescent="0.2">
      <c r="A60" s="27" t="s">
        <v>20</v>
      </c>
      <c r="B60" s="27"/>
      <c r="C60" s="27"/>
      <c r="D60" s="27"/>
      <c r="E60" s="27"/>
      <c r="F60" s="27"/>
      <c r="G60" s="27"/>
      <c r="H60" s="27">
        <v>28</v>
      </c>
      <c r="I60" s="27">
        <v>30</v>
      </c>
      <c r="J60" s="27">
        <v>32</v>
      </c>
      <c r="K60" s="27">
        <v>34</v>
      </c>
      <c r="L60" s="27">
        <v>36</v>
      </c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x14ac:dyDescent="0.2">
      <c r="A63" s="27"/>
      <c r="B63" s="27">
        <v>1</v>
      </c>
      <c r="C63" s="27">
        <v>2</v>
      </c>
      <c r="D63" s="27">
        <v>3</v>
      </c>
      <c r="E63" s="27">
        <v>4</v>
      </c>
      <c r="F63" s="27">
        <v>5</v>
      </c>
      <c r="G63" s="27">
        <v>6</v>
      </c>
      <c r="H63" s="27">
        <v>7</v>
      </c>
      <c r="I63" s="27">
        <v>8</v>
      </c>
      <c r="J63" s="27">
        <v>9</v>
      </c>
      <c r="K63" s="27">
        <v>10</v>
      </c>
      <c r="L63" s="27">
        <v>11</v>
      </c>
    </row>
    <row r="64" spans="1:12" x14ac:dyDescent="0.2">
      <c r="A64" s="27" t="s">
        <v>18</v>
      </c>
      <c r="B64" s="28">
        <v>20</v>
      </c>
      <c r="C64" s="28">
        <v>23</v>
      </c>
      <c r="D64" s="28">
        <v>24</v>
      </c>
      <c r="E64" s="28">
        <v>23</v>
      </c>
      <c r="F64" s="28">
        <v>26</v>
      </c>
      <c r="G64" s="28">
        <v>24</v>
      </c>
      <c r="H64" s="28">
        <v>28</v>
      </c>
      <c r="I64" s="28">
        <v>29</v>
      </c>
      <c r="J64" s="28">
        <v>28</v>
      </c>
      <c r="K64" s="28">
        <v>33</v>
      </c>
      <c r="L64" s="28">
        <v>34</v>
      </c>
    </row>
    <row r="65" spans="1:12" x14ac:dyDescent="0.2">
      <c r="A65" s="27" t="s">
        <v>19</v>
      </c>
      <c r="B65" s="28">
        <v>20</v>
      </c>
      <c r="C65" s="28">
        <v>22</v>
      </c>
      <c r="D65" s="28">
        <v>24</v>
      </c>
      <c r="E65" s="28">
        <v>26</v>
      </c>
      <c r="F65" s="28">
        <v>28</v>
      </c>
      <c r="G65" s="28">
        <v>30</v>
      </c>
      <c r="H65" s="28">
        <v>32</v>
      </c>
      <c r="I65" s="28">
        <v>34</v>
      </c>
      <c r="J65" s="28">
        <v>36</v>
      </c>
      <c r="K65" s="28">
        <v>38</v>
      </c>
      <c r="L65" s="28">
        <v>40</v>
      </c>
    </row>
    <row r="66" spans="1:12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x14ac:dyDescent="0.2">
      <c r="A68" s="27"/>
      <c r="B68" s="27">
        <v>1</v>
      </c>
      <c r="C68" s="27">
        <v>2</v>
      </c>
      <c r="D68" s="27">
        <v>3</v>
      </c>
      <c r="E68" s="27">
        <v>4</v>
      </c>
      <c r="F68" s="27">
        <v>5</v>
      </c>
      <c r="G68" s="27">
        <v>6</v>
      </c>
      <c r="H68" s="29">
        <v>7</v>
      </c>
      <c r="I68" s="27">
        <v>8</v>
      </c>
      <c r="J68" s="27">
        <v>9</v>
      </c>
      <c r="K68" s="27">
        <v>10</v>
      </c>
      <c r="L68" s="27">
        <v>11</v>
      </c>
    </row>
    <row r="69" spans="1:12" x14ac:dyDescent="0.2">
      <c r="A69" s="27" t="s">
        <v>18</v>
      </c>
      <c r="B69" s="27">
        <v>20</v>
      </c>
      <c r="C69" s="27">
        <v>23</v>
      </c>
      <c r="D69" s="27">
        <v>24</v>
      </c>
      <c r="E69" s="27">
        <v>23</v>
      </c>
      <c r="F69" s="27">
        <v>26</v>
      </c>
      <c r="G69" s="27">
        <v>24</v>
      </c>
      <c r="H69" s="29">
        <v>28</v>
      </c>
      <c r="I69" s="27">
        <v>29</v>
      </c>
      <c r="J69" s="27">
        <v>28</v>
      </c>
      <c r="K69" s="27">
        <v>33</v>
      </c>
      <c r="L69" s="27">
        <v>34</v>
      </c>
    </row>
    <row r="70" spans="1:12" x14ac:dyDescent="0.2">
      <c r="A70" s="27" t="s">
        <v>20</v>
      </c>
      <c r="B70" s="27">
        <f>B71-B72</f>
        <v>16</v>
      </c>
      <c r="C70" s="27">
        <f t="shared" ref="C70:L70" si="0">C71-C72</f>
        <v>18</v>
      </c>
      <c r="D70" s="27">
        <f t="shared" si="0"/>
        <v>20</v>
      </c>
      <c r="E70" s="27">
        <f t="shared" si="0"/>
        <v>22</v>
      </c>
      <c r="F70" s="27">
        <f t="shared" si="0"/>
        <v>24</v>
      </c>
      <c r="G70" s="27">
        <f t="shared" si="0"/>
        <v>26</v>
      </c>
      <c r="H70" s="27">
        <f t="shared" si="0"/>
        <v>28</v>
      </c>
      <c r="I70" s="27">
        <f t="shared" si="0"/>
        <v>30</v>
      </c>
      <c r="J70" s="27">
        <f t="shared" si="0"/>
        <v>32</v>
      </c>
      <c r="K70" s="27">
        <f t="shared" si="0"/>
        <v>34</v>
      </c>
      <c r="L70" s="27">
        <f t="shared" si="0"/>
        <v>36</v>
      </c>
    </row>
    <row r="71" spans="1:12" x14ac:dyDescent="0.2">
      <c r="A71" s="27" t="s">
        <v>21</v>
      </c>
      <c r="B71" s="27">
        <f>B65</f>
        <v>20</v>
      </c>
      <c r="C71" s="27">
        <f t="shared" ref="C71:L71" si="1">C65</f>
        <v>22</v>
      </c>
      <c r="D71" s="27">
        <f t="shared" si="1"/>
        <v>24</v>
      </c>
      <c r="E71" s="27">
        <f t="shared" si="1"/>
        <v>26</v>
      </c>
      <c r="F71" s="27">
        <f t="shared" si="1"/>
        <v>28</v>
      </c>
      <c r="G71" s="27">
        <f t="shared" si="1"/>
        <v>30</v>
      </c>
      <c r="H71" s="29">
        <f t="shared" si="1"/>
        <v>32</v>
      </c>
      <c r="I71" s="27">
        <f t="shared" si="1"/>
        <v>34</v>
      </c>
      <c r="J71" s="27">
        <f t="shared" si="1"/>
        <v>36</v>
      </c>
      <c r="K71" s="27">
        <f t="shared" si="1"/>
        <v>38</v>
      </c>
      <c r="L71" s="27">
        <f t="shared" si="1"/>
        <v>40</v>
      </c>
    </row>
    <row r="72" spans="1:12" x14ac:dyDescent="0.2">
      <c r="A72" s="27"/>
      <c r="B72" s="27">
        <f t="shared" ref="B72:F72" si="2">C72</f>
        <v>4</v>
      </c>
      <c r="C72" s="27">
        <f t="shared" si="2"/>
        <v>4</v>
      </c>
      <c r="D72" s="27">
        <f t="shared" si="2"/>
        <v>4</v>
      </c>
      <c r="E72" s="27">
        <f t="shared" si="2"/>
        <v>4</v>
      </c>
      <c r="F72" s="27">
        <f t="shared" si="2"/>
        <v>4</v>
      </c>
      <c r="G72" s="27">
        <f>H72</f>
        <v>4</v>
      </c>
      <c r="H72" s="29">
        <f>H71-H69</f>
        <v>4</v>
      </c>
      <c r="I72" s="27">
        <f>H72</f>
        <v>4</v>
      </c>
      <c r="J72" s="27">
        <f t="shared" ref="J72:L72" si="3">I72</f>
        <v>4</v>
      </c>
      <c r="K72" s="27">
        <f t="shared" si="3"/>
        <v>4</v>
      </c>
      <c r="L72" s="27">
        <f t="shared" si="3"/>
        <v>4</v>
      </c>
    </row>
  </sheetData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N25"/>
  <sheetViews>
    <sheetView showGridLines="0" tabSelected="1" zoomScale="98" zoomScaleNormal="98" workbookViewId="0">
      <selection activeCell="N32" sqref="N32"/>
    </sheetView>
  </sheetViews>
  <sheetFormatPr defaultRowHeight="12.75" x14ac:dyDescent="0.2"/>
  <cols>
    <col min="3" max="3" width="22.1640625" bestFit="1" customWidth="1"/>
    <col min="4" max="4" width="10.1640625" customWidth="1"/>
    <col min="6" max="6" width="14.5" customWidth="1"/>
    <col min="7" max="7" width="14.83203125" customWidth="1"/>
    <col min="8" max="10" width="14.5" customWidth="1"/>
    <col min="11" max="11" width="14.5" bestFit="1" customWidth="1"/>
  </cols>
  <sheetData>
    <row r="1" spans="1:12" ht="20.25" x14ac:dyDescent="0.3">
      <c r="A1" s="7" t="s">
        <v>16</v>
      </c>
    </row>
    <row r="4" spans="1:12" x14ac:dyDescent="0.2">
      <c r="E4" s="21"/>
      <c r="F4" s="21"/>
    </row>
    <row r="5" spans="1:12" ht="38.25" x14ac:dyDescent="0.2">
      <c r="C5" s="5"/>
      <c r="D5" s="5"/>
      <c r="E5" s="5"/>
      <c r="F5" s="6" t="s">
        <v>24</v>
      </c>
      <c r="G5" s="6" t="s">
        <v>11</v>
      </c>
      <c r="H5" s="30" t="s">
        <v>3</v>
      </c>
    </row>
    <row r="6" spans="1:12" x14ac:dyDescent="0.2">
      <c r="D6" t="s">
        <v>22</v>
      </c>
      <c r="F6" s="44">
        <v>100</v>
      </c>
      <c r="G6" s="36">
        <v>98.3</v>
      </c>
      <c r="H6" s="13">
        <f>G6/F6</f>
        <v>0.98299999999999998</v>
      </c>
    </row>
    <row r="7" spans="1:12" x14ac:dyDescent="0.2">
      <c r="G7" s="48"/>
    </row>
    <row r="8" spans="1:12" ht="42" customHeight="1" x14ac:dyDescent="0.2">
      <c r="C8" s="5" t="s">
        <v>13</v>
      </c>
      <c r="D8" s="5" t="s">
        <v>36</v>
      </c>
      <c r="E8" s="5" t="s">
        <v>23</v>
      </c>
      <c r="F8" s="6" t="s">
        <v>8</v>
      </c>
      <c r="G8" s="49" t="s">
        <v>11</v>
      </c>
      <c r="H8" s="8" t="s">
        <v>10</v>
      </c>
      <c r="I8" s="12" t="s">
        <v>35</v>
      </c>
    </row>
    <row r="9" spans="1:12" x14ac:dyDescent="0.2">
      <c r="C9" t="s">
        <v>0</v>
      </c>
      <c r="D9" t="s">
        <v>37</v>
      </c>
      <c r="E9" s="24">
        <v>0.58599999999999997</v>
      </c>
      <c r="F9" s="40">
        <v>144.4</v>
      </c>
      <c r="G9" s="36">
        <v>148.30000000000001</v>
      </c>
      <c r="H9" s="3">
        <f>G9/(E9*(G9/F9)*($H$6/SUM($E$9*($G$9/$F$9)+$E$10*($G$10/$F$10)+$E$11*($G$11/$F$11)+$E$12*($G$12/$F$12)+$E$13*($G$13/$F$13)))/E9)</f>
        <v>146.07927676850483</v>
      </c>
      <c r="I9" s="13">
        <f>E9*(G9/H9)</f>
        <v>0.59490847656453305</v>
      </c>
      <c r="L9" s="4"/>
    </row>
    <row r="10" spans="1:12" x14ac:dyDescent="0.2">
      <c r="C10" t="s">
        <v>31</v>
      </c>
      <c r="D10" s="50" t="s">
        <v>38</v>
      </c>
      <c r="E10" s="24">
        <v>0.121</v>
      </c>
      <c r="F10" s="41">
        <v>100</v>
      </c>
      <c r="G10" s="36">
        <v>78.86</v>
      </c>
      <c r="H10" s="3">
        <f>G10/(E10*(G10/F10)*($H$6/SUM($E$9*($G$9/$F$9)+$E$10*($G$10/$F$10)+$E$11*($G$11/$F$11)+$E$12*($G$12/$F$12)+$E$13*($G$13/$F$13)))/E10)</f>
        <v>101.16293405021112</v>
      </c>
      <c r="I10" s="13">
        <f>E10*(G10/H10)</f>
        <v>9.4323677833067818E-2</v>
      </c>
    </row>
    <row r="11" spans="1:12" x14ac:dyDescent="0.2">
      <c r="C11" t="s">
        <v>39</v>
      </c>
      <c r="D11" t="s">
        <v>40</v>
      </c>
      <c r="E11" s="24">
        <v>0.104</v>
      </c>
      <c r="F11" s="40">
        <v>120</v>
      </c>
      <c r="G11" s="36">
        <v>122.2</v>
      </c>
      <c r="H11" s="3">
        <f>G11/(E11*(G11/F11)*($H$6/SUM($E$9*($G$9/$F$9)+$E$10*($G$10/$F$10)+$E$11*($G$11/$F$11)+$E$12*($G$12/$F$12)+$E$13*($G$13/$F$13)))/E11)</f>
        <v>121.39552086025333</v>
      </c>
      <c r="I11" s="13">
        <f>E11*(G11/H11)</f>
        <v>0.10468920030937523</v>
      </c>
    </row>
    <row r="12" spans="1:12" x14ac:dyDescent="0.2">
      <c r="C12" t="s">
        <v>1</v>
      </c>
      <c r="D12" t="s">
        <v>40</v>
      </c>
      <c r="E12" s="24">
        <v>0.182</v>
      </c>
      <c r="F12" s="40">
        <v>410.35</v>
      </c>
      <c r="G12" s="36">
        <v>416.18</v>
      </c>
      <c r="H12" s="3">
        <f>G12/(E12*(G12/F12)*($H$6/SUM($E$9*($G$9/$F$9)+$E$10*($G$10/$F$10)+$E$11*($G$11/$F$11)+$E$12*($G$12/$F$12)+$E$13*($G$13/$F$13)))/E12)</f>
        <v>415.12209987504127</v>
      </c>
      <c r="I12" s="13">
        <f>E12*(G12/H12)</f>
        <v>0.18246381010021015</v>
      </c>
    </row>
    <row r="13" spans="1:12" x14ac:dyDescent="0.2">
      <c r="C13" s="5" t="s">
        <v>41</v>
      </c>
      <c r="D13" s="5" t="s">
        <v>42</v>
      </c>
      <c r="E13" s="25">
        <v>7.0000000000000001E-3</v>
      </c>
      <c r="F13" s="42">
        <v>7.04</v>
      </c>
      <c r="G13" s="37">
        <v>6.73</v>
      </c>
      <c r="H13" s="9">
        <f>G13/(E13*(G13/F13)*($H$6/SUM($E$9*($G$9/$F$9)+$E$10*($G$10/$F$10)+$E$11*($G$11/$F$11)+$E$12*($G$12/$F$12)+$E$13*($G$13/$F$13)))/E13)</f>
        <v>7.1218705571348622</v>
      </c>
      <c r="I13" s="14">
        <f>E13*(G13/H13)</f>
        <v>6.6148351928137852E-3</v>
      </c>
    </row>
    <row r="14" spans="1:12" x14ac:dyDescent="0.2">
      <c r="E14" s="24">
        <f>SUM(E9:E13)</f>
        <v>0.99999999999999989</v>
      </c>
      <c r="I14" s="13">
        <f>SUM(I9:I13)</f>
        <v>0.9830000000000001</v>
      </c>
    </row>
    <row r="15" spans="1:12" x14ac:dyDescent="0.2">
      <c r="H15" s="47"/>
    </row>
    <row r="21" spans="14:14" x14ac:dyDescent="0.2">
      <c r="N21" s="16"/>
    </row>
    <row r="22" spans="14:14" x14ac:dyDescent="0.2">
      <c r="N22" s="16"/>
    </row>
    <row r="23" spans="14:14" x14ac:dyDescent="0.2">
      <c r="N23" s="16"/>
    </row>
    <row r="24" spans="14:14" x14ac:dyDescent="0.2">
      <c r="N24" s="16"/>
    </row>
    <row r="25" spans="14:14" x14ac:dyDescent="0.2">
      <c r="N25" s="16"/>
    </row>
  </sheetData>
  <sheetProtection algorithmName="SHA-512" hashValue="MjK4muOSHyy/NAlwxVRzFpyPMoKNr1zmFMJc7xnPVx42gv/K4zF0zOeRY6IGBjo83GQPiM0aXC9sZIf2EdiiSA==" saltValue="ARqpc7rsE8yUJo+wyCwGZw==" spinCount="100000" sheet="1" objects="1" scenarios="1"/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5949-49C2-4F90-BE89-F1AFB5353D3F}">
  <dimension ref="A1:U21"/>
  <sheetViews>
    <sheetView showGridLines="0" topLeftCell="B1" zoomScaleNormal="100" workbookViewId="0">
      <selection activeCell="E19" sqref="E19"/>
    </sheetView>
  </sheetViews>
  <sheetFormatPr defaultRowHeight="12.75" x14ac:dyDescent="0.2"/>
  <cols>
    <col min="2" max="2" width="19.1640625" customWidth="1"/>
    <col min="3" max="3" width="10.5" bestFit="1" customWidth="1"/>
    <col min="4" max="4" width="9.83203125" customWidth="1"/>
    <col min="5" max="5" width="11.83203125" customWidth="1"/>
    <col min="6" max="6" width="2.5" customWidth="1"/>
    <col min="7" max="7" width="9.6640625" bestFit="1" customWidth="1"/>
    <col min="13" max="13" width="18.1640625" customWidth="1"/>
    <col min="14" max="14" width="10.5" bestFit="1" customWidth="1"/>
  </cols>
  <sheetData>
    <row r="1" spans="1:21" ht="20.25" x14ac:dyDescent="0.3">
      <c r="A1" s="7" t="s">
        <v>12</v>
      </c>
    </row>
    <row r="4" spans="1:21" x14ac:dyDescent="0.2">
      <c r="B4" s="43" t="s">
        <v>30</v>
      </c>
      <c r="C4" s="43"/>
      <c r="M4" s="43" t="s">
        <v>29</v>
      </c>
      <c r="N4" s="43"/>
    </row>
    <row r="6" spans="1:21" x14ac:dyDescent="0.2">
      <c r="E6" s="20" t="s">
        <v>8</v>
      </c>
      <c r="G6" t="s">
        <v>15</v>
      </c>
      <c r="I6" s="2"/>
      <c r="P6" s="20"/>
      <c r="Q6" t="s">
        <v>13</v>
      </c>
      <c r="R6" t="s">
        <v>13</v>
      </c>
      <c r="T6" s="2"/>
    </row>
    <row r="7" spans="1:21" x14ac:dyDescent="0.2">
      <c r="B7" s="5" t="s">
        <v>13</v>
      </c>
      <c r="C7" s="5" t="s">
        <v>36</v>
      </c>
      <c r="D7" s="19" t="s">
        <v>14</v>
      </c>
      <c r="E7" s="19" t="s">
        <v>9</v>
      </c>
      <c r="F7" s="5"/>
      <c r="G7" s="5" t="s">
        <v>5</v>
      </c>
      <c r="H7" s="19" t="s">
        <v>2</v>
      </c>
      <c r="M7" s="5" t="s">
        <v>13</v>
      </c>
      <c r="N7" s="5" t="s">
        <v>36</v>
      </c>
      <c r="O7" s="19" t="s">
        <v>14</v>
      </c>
      <c r="P7" s="19" t="s">
        <v>8</v>
      </c>
      <c r="Q7" s="5" t="s">
        <v>32</v>
      </c>
      <c r="R7" s="5" t="s">
        <v>33</v>
      </c>
      <c r="S7" s="19" t="s">
        <v>2</v>
      </c>
      <c r="T7" s="20" t="s">
        <v>28</v>
      </c>
      <c r="U7" s="20"/>
    </row>
    <row r="8" spans="1:21" x14ac:dyDescent="0.2">
      <c r="B8" t="s">
        <v>0</v>
      </c>
      <c r="C8" t="s">
        <v>37</v>
      </c>
      <c r="D8" s="24">
        <f>'1 Vid övergång till Indexkorg'!E9</f>
        <v>0.58599999999999997</v>
      </c>
      <c r="E8" s="16">
        <f>'1 Vid övergång till Indexkorg'!H9</f>
        <v>146.07927676850483</v>
      </c>
      <c r="G8" s="36">
        <v>139.65</v>
      </c>
      <c r="H8" s="15">
        <f>G8/E8*D8</f>
        <v>0.56020882503194236</v>
      </c>
      <c r="M8" t="s">
        <v>0</v>
      </c>
      <c r="N8" t="s">
        <v>37</v>
      </c>
      <c r="O8" s="24">
        <f>'1 Vid övergång till Indexkorg'!E9</f>
        <v>0.58599999999999997</v>
      </c>
      <c r="P8" s="45">
        <f>E8</f>
        <v>146.07927676850483</v>
      </c>
      <c r="Q8" s="36">
        <v>139.65</v>
      </c>
      <c r="R8" s="36">
        <v>140</v>
      </c>
      <c r="S8" s="15">
        <f>R8/P8*O8</f>
        <v>0.56161285717487952</v>
      </c>
      <c r="T8">
        <f>Q8/P8*O8</f>
        <v>0.56020882503194236</v>
      </c>
    </row>
    <row r="9" spans="1:21" x14ac:dyDescent="0.2">
      <c r="B9" t="s">
        <v>31</v>
      </c>
      <c r="C9" s="50" t="s">
        <v>38</v>
      </c>
      <c r="D9" s="24">
        <f>'1 Vid övergång till Indexkorg'!E10</f>
        <v>0.121</v>
      </c>
      <c r="E9" s="16">
        <f>'1 Vid övergång till Indexkorg'!H10</f>
        <v>101.16293405021112</v>
      </c>
      <c r="G9" s="36">
        <v>96.71</v>
      </c>
      <c r="H9" s="15">
        <f t="shared" ref="H9:H12" si="0">G9/E9*D9</f>
        <v>0.11567388895810281</v>
      </c>
      <c r="M9" t="s">
        <v>31</v>
      </c>
      <c r="N9" s="50" t="s">
        <v>38</v>
      </c>
      <c r="O9" s="24">
        <f>'1 Vid övergång till Indexkorg'!E10</f>
        <v>0.121</v>
      </c>
      <c r="P9" s="45">
        <f>E9</f>
        <v>101.16293405021112</v>
      </c>
      <c r="Q9" s="36">
        <v>96.71</v>
      </c>
      <c r="R9" s="36">
        <v>97</v>
      </c>
      <c r="S9" s="15">
        <f t="shared" ref="S9:S12" si="1">R9/P9*O9</f>
        <v>0.11602075513324343</v>
      </c>
      <c r="T9">
        <f t="shared" ref="T9:T12" si="2">Q9/P9*O9</f>
        <v>0.11567388895810281</v>
      </c>
    </row>
    <row r="10" spans="1:21" x14ac:dyDescent="0.2">
      <c r="B10" t="s">
        <v>39</v>
      </c>
      <c r="C10" t="s">
        <v>40</v>
      </c>
      <c r="D10" s="24">
        <f>'1 Vid övergång till Indexkorg'!E11</f>
        <v>0.104</v>
      </c>
      <c r="E10" s="16">
        <f>'1 Vid övergång till Indexkorg'!H11</f>
        <v>121.39552086025333</v>
      </c>
      <c r="G10" s="36">
        <v>116.06</v>
      </c>
      <c r="H10" s="15">
        <f t="shared" si="0"/>
        <v>9.9429039180900888E-2</v>
      </c>
      <c r="M10" t="s">
        <v>39</v>
      </c>
      <c r="N10" t="s">
        <v>40</v>
      </c>
      <c r="O10" s="24">
        <f>'1 Vid övergång till Indexkorg'!E11</f>
        <v>0.104</v>
      </c>
      <c r="P10" s="45">
        <f>E10</f>
        <v>121.39552086025333</v>
      </c>
      <c r="Q10" s="36">
        <v>116.06</v>
      </c>
      <c r="R10" s="36">
        <v>117</v>
      </c>
      <c r="S10" s="15">
        <f t="shared" si="1"/>
        <v>0.10023434072174224</v>
      </c>
      <c r="T10">
        <f t="shared" si="2"/>
        <v>9.9429039180900888E-2</v>
      </c>
    </row>
    <row r="11" spans="1:21" x14ac:dyDescent="0.2">
      <c r="B11" t="s">
        <v>1</v>
      </c>
      <c r="C11" t="s">
        <v>40</v>
      </c>
      <c r="D11" s="24">
        <f>'1 Vid övergång till Indexkorg'!E12</f>
        <v>0.182</v>
      </c>
      <c r="E11" s="16">
        <f>'1 Vid övergång till Indexkorg'!H12</f>
        <v>415.12209987504127</v>
      </c>
      <c r="G11" s="36">
        <v>396.86</v>
      </c>
      <c r="H11" s="15">
        <f t="shared" si="0"/>
        <v>0.17399343475508047</v>
      </c>
      <c r="M11" t="s">
        <v>1</v>
      </c>
      <c r="N11" t="s">
        <v>40</v>
      </c>
      <c r="O11" s="24">
        <f>'1 Vid övergång till Indexkorg'!E12</f>
        <v>0.182</v>
      </c>
      <c r="P11" s="45">
        <f>E11</f>
        <v>415.12209987504127</v>
      </c>
      <c r="Q11" s="36">
        <v>396.86</v>
      </c>
      <c r="R11" s="36">
        <v>400</v>
      </c>
      <c r="S11" s="15">
        <f t="shared" si="1"/>
        <v>0.17537008996127651</v>
      </c>
      <c r="T11">
        <f t="shared" si="2"/>
        <v>0.17399343475508047</v>
      </c>
    </row>
    <row r="12" spans="1:21" ht="13.5" thickBot="1" x14ac:dyDescent="0.25">
      <c r="B12" s="31" t="s">
        <v>41</v>
      </c>
      <c r="C12" s="31" t="s">
        <v>42</v>
      </c>
      <c r="D12" s="32">
        <f>'1 Vid övergång till Indexkorg'!E13</f>
        <v>7.0000000000000001E-3</v>
      </c>
      <c r="E12" s="33">
        <f>'1 Vid övergång till Indexkorg'!H13</f>
        <v>7.1218705571348622</v>
      </c>
      <c r="F12" s="31"/>
      <c r="G12" s="38">
        <v>6.81</v>
      </c>
      <c r="H12" s="34">
        <f t="shared" si="0"/>
        <v>6.6934662203658058E-3</v>
      </c>
      <c r="M12" s="31" t="s">
        <v>41</v>
      </c>
      <c r="N12" s="31" t="s">
        <v>42</v>
      </c>
      <c r="O12" s="32">
        <f>'1 Vid övergång till Indexkorg'!E13</f>
        <v>7.0000000000000001E-3</v>
      </c>
      <c r="P12" s="46">
        <f>E12</f>
        <v>7.1218705571348622</v>
      </c>
      <c r="Q12" s="38">
        <v>6.81</v>
      </c>
      <c r="R12" s="38">
        <v>6.5</v>
      </c>
      <c r="S12" s="34">
        <f t="shared" si="1"/>
        <v>6.3887709886017233E-3</v>
      </c>
      <c r="T12" s="31">
        <f t="shared" si="2"/>
        <v>6.6934662203658058E-3</v>
      </c>
    </row>
    <row r="13" spans="1:21" ht="13.5" thickTop="1" x14ac:dyDescent="0.2">
      <c r="D13" s="1">
        <f>SUM(D8:D12)</f>
        <v>0.99999999999999989</v>
      </c>
      <c r="H13" s="15">
        <f>SUM(H8:H12)</f>
        <v>0.95599865414639229</v>
      </c>
      <c r="O13" s="1">
        <f>SUM(O8:O12)</f>
        <v>0.99999999999999989</v>
      </c>
      <c r="S13" s="15">
        <f>SUM(S8:S12)</f>
        <v>0.95962681397974325</v>
      </c>
      <c r="T13" s="15">
        <f>SUM(T8:T12)</f>
        <v>0.95599865414639229</v>
      </c>
    </row>
    <row r="15" spans="1:21" x14ac:dyDescent="0.2">
      <c r="B15" s="10" t="s">
        <v>4</v>
      </c>
      <c r="C15" s="17"/>
      <c r="D15" s="17"/>
      <c r="E15" s="18">
        <f>H13-1</f>
        <v>-4.400134585360771E-2</v>
      </c>
      <c r="F15" s="17"/>
      <c r="G15" s="11"/>
      <c r="I15" s="43"/>
      <c r="M15" s="10" t="s">
        <v>27</v>
      </c>
      <c r="N15" s="17"/>
      <c r="O15" s="17"/>
      <c r="P15" s="18">
        <f>S13-T13</f>
        <v>3.6281598333509635E-3</v>
      </c>
      <c r="Q15" s="17"/>
      <c r="R15" s="11"/>
      <c r="T15" s="43"/>
    </row>
    <row r="17" spans="2:18" x14ac:dyDescent="0.2">
      <c r="B17" s="10" t="s">
        <v>25</v>
      </c>
      <c r="C17" s="17"/>
      <c r="D17" s="17"/>
      <c r="E17" s="39">
        <v>45</v>
      </c>
      <c r="F17" s="17" t="s">
        <v>7</v>
      </c>
      <c r="G17" s="11"/>
      <c r="M17" s="10" t="s">
        <v>26</v>
      </c>
      <c r="N17" s="17"/>
      <c r="O17" s="17"/>
      <c r="P17" s="39">
        <v>43.02</v>
      </c>
      <c r="Q17" s="17" t="s">
        <v>7</v>
      </c>
      <c r="R17" s="11"/>
    </row>
    <row r="18" spans="2:18" x14ac:dyDescent="0.2">
      <c r="E18" s="22"/>
      <c r="P18" s="22"/>
    </row>
    <row r="19" spans="2:18" x14ac:dyDescent="0.2">
      <c r="B19" s="10" t="s">
        <v>6</v>
      </c>
      <c r="C19" s="17"/>
      <c r="D19" s="17"/>
      <c r="E19" s="35">
        <f>E17*E15</f>
        <v>-1.9800605634123469</v>
      </c>
      <c r="F19" s="17" t="s">
        <v>7</v>
      </c>
      <c r="G19" s="11"/>
      <c r="M19" s="10" t="s">
        <v>6</v>
      </c>
      <c r="N19" s="17"/>
      <c r="O19" s="17"/>
      <c r="P19" s="35">
        <f>P17*P15</f>
        <v>0.15608343603075847</v>
      </c>
      <c r="Q19" s="17" t="s">
        <v>7</v>
      </c>
      <c r="R19" s="11"/>
    </row>
    <row r="21" spans="2:18" x14ac:dyDescent="0.2">
      <c r="B21" s="10" t="s">
        <v>34</v>
      </c>
      <c r="C21" s="17"/>
      <c r="D21" s="17"/>
      <c r="E21" s="35">
        <f>E17+E19</f>
        <v>43.019939436587656</v>
      </c>
      <c r="F21" s="17" t="s">
        <v>7</v>
      </c>
      <c r="G21" s="11"/>
      <c r="M21" s="10" t="s">
        <v>34</v>
      </c>
      <c r="N21" s="17"/>
      <c r="O21" s="17"/>
      <c r="P21" s="35">
        <f>P17+P19</f>
        <v>43.176083436030758</v>
      </c>
      <c r="Q21" s="17" t="s">
        <v>7</v>
      </c>
      <c r="R21" s="11"/>
    </row>
  </sheetData>
  <sheetProtection algorithmName="SHA-512" hashValue="brj1oohwT86sDFko3G7u6LT5R2jIdl2dvP7xCRgKKH3RJp/37VOcgL+wQW2tTHWNtIc2QAmmdWbCTWrDyQU5vg==" saltValue="FFDWYYgL0sj//GBn4QWFjA==" spinCount="100000" sheet="1" objects="1" scenarios="1"/>
  <pageMargins left="0.7" right="0.7" top="0.75" bottom="0.75" header="0.3" footer="0.3"/>
  <pageSetup paperSize="9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411A46BF93442B759E431C04A715E" ma:contentTypeVersion="0" ma:contentTypeDescription="Create a new document." ma:contentTypeScope="" ma:versionID="823a056b32a7e7a07e687a4a28901b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69F5D-7C50-4777-BE4E-B8ABEA7A9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43F3B2-FAD0-4E8D-86CD-A7F77F8DACCF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2D8C13C-23D5-422D-B7DA-EAA60E471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Beskrivning kedjning</vt:lpstr>
      <vt:lpstr>1 Vid övergång till Indexkorg</vt:lpstr>
      <vt:lpstr>2 Uppdatering vid utbetalning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Kjernald</dc:creator>
  <cp:lastModifiedBy>Jonas Kjernald</cp:lastModifiedBy>
  <dcterms:created xsi:type="dcterms:W3CDTF">2010-02-28T14:24:25Z</dcterms:created>
  <dcterms:modified xsi:type="dcterms:W3CDTF">2024-10-03T06:19:32Z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0x01010049D411A46BF93442B759E431C04A715E</vt:lpwstr>
  </property>
</Properties>
</file>